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rutanmedellin-my.sharepoint.com/personal/c_bedoya_rutanmedellin_org/Documents/CONTRACTUAL RUTA N/INFRAESTRUCTURA TI/RENTING Y COMPRA COMPUTADORES/PROPUESTAS/03. TEAM IT SAS/"/>
    </mc:Choice>
  </mc:AlternateContent>
  <xr:revisionPtr revIDLastSave="49" documentId="8_{7FFF9AF6-A214-46C9-BA43-95251B75B7A4}" xr6:coauthVersionLast="47" xr6:coauthVersionMax="47" xr10:uidLastSave="{89BDD000-865C-4D25-8912-B0958273C5C4}"/>
  <bookViews>
    <workbookView xWindow="-108" yWindow="-13068" windowWidth="23256" windowHeight="12576" xr2:uid="{07FDF2F1-9827-4E99-A86F-CF5C34D4E93E}"/>
  </bookViews>
  <sheets>
    <sheet name="Grupo1"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2" l="1"/>
  <c r="L10" i="2"/>
  <c r="L11" i="2"/>
  <c r="L12" i="2"/>
  <c r="L13" i="2"/>
  <c r="L8" i="2"/>
  <c r="D8" i="2" l="1"/>
  <c r="E8" i="2" s="1"/>
  <c r="E13" i="2"/>
  <c r="E12" i="2"/>
  <c r="E11" i="2"/>
  <c r="E10" i="2"/>
  <c r="E9" i="2"/>
  <c r="K9" i="2"/>
  <c r="K10" i="2"/>
  <c r="K11" i="2"/>
  <c r="K12" i="2"/>
  <c r="K13" i="2"/>
  <c r="K8" i="2"/>
  <c r="K14" i="2" l="1"/>
  <c r="F9" i="2" l="1"/>
  <c r="G9" i="2" s="1"/>
  <c r="F10" i="2"/>
  <c r="G10" i="2" s="1"/>
  <c r="F11" i="2"/>
  <c r="G11" i="2" s="1"/>
  <c r="F12" i="2"/>
  <c r="G12" i="2" s="1"/>
  <c r="F13" i="2"/>
  <c r="G13" i="2" s="1"/>
  <c r="F8" i="2"/>
  <c r="G8" i="2" s="1"/>
  <c r="G14" i="2" l="1"/>
</calcChain>
</file>

<file path=xl/sharedStrings.xml><?xml version="1.0" encoding="utf-8"?>
<sst xmlns="http://schemas.openxmlformats.org/spreadsheetml/2006/main" count="28" uniqueCount="27">
  <si>
    <t>ANEXO 11 – PROPUESTA ECONÓMICA GRUPO 1</t>
  </si>
  <si>
    <t xml:space="preserve">
Envigado , Diciembre 12 de 2024
Señores 
CORPORACIÓN RUTA N MEDELLÍN
Proceso de Contratación CP-003-2024
Respetados Señores:
El suscrito Julian Fernando Zuñuiga Alzate , identificado con documento de Identidad N°71,741,359, expedido en Medellin ; domiciliado en la ciudad de Medellin, en representación de la empresa TEAM IT SAS con NIT 900446662-5 de acuerdo con los Términos de Referencia de CP-003-2024, me permito presentar la oferta económica así:</t>
  </si>
  <si>
    <t>Cantidad</t>
  </si>
  <si>
    <t>Descripción / Nombre</t>
  </si>
  <si>
    <t>Detalle</t>
  </si>
  <si>
    <t>Valor unitario antes de IVA</t>
  </si>
  <si>
    <t>IVA</t>
  </si>
  <si>
    <t>Valor unitario IVA incluido</t>
  </si>
  <si>
    <t>Valor total IVA incluido</t>
  </si>
  <si>
    <t>Valor unitario TECHO antes de IVA</t>
  </si>
  <si>
    <t>TECHO IVA</t>
  </si>
  <si>
    <t>Valor unitario TECHO IVA incluido</t>
  </si>
  <si>
    <t>Valor TECHO IVA incluido</t>
  </si>
  <si>
    <t>Computador</t>
  </si>
  <si>
    <t xml:space="preserve">Procesador CPU de 8 núcleos con 4 núcleos de rendimiento y 4 de eficiencia, GPU de 8 núcleos,  trazadonúcleos, trazado de rayos acelerado por hardware Pantalla, Pantalla entre 13 y 14  pulgadas (diagonal) retroiluminada por LED con tecnología
Adaptador de corriente compacto de 35 W con dos puertos USB C Carga rápida con el adaptador de corriente USB C de 70 W 
Memoria 16 GB de memoria unificada Capacidad SSD de 512GB, Wi-Fi 6E (802.11ax)4 Bluetooth 5.3, Cámara: Cámara FaceTime HD de 1080p, Audio Sistema de sonido de cuatro parlantes 
Modos de micrófono: Aislamiento de Voz y Espectro Amplio Claridad de la voz mejorada en llamadas de audio y video (M3) 
Entrada de 3,5 mm para audífonos, con compatibilidad avanzada para audífonos de alta impedancia 
Dimensiones y peso Grosor: 1,13 cm, Ancho: 30,41 cm, Profundidad: 21,5 cm, Peso: 1,24 kg* </t>
  </si>
  <si>
    <t>Procesador CPU de 8 núcleos con 4 núcleos de rendimiento y 4 de eficiencia, GPU de 10 núcleos, Neural Engine de 16 núcleos , 100 GB/s de ancho de banda de memoria 
Motor multimedia: Aceleración por hardware para H.264, HEVC, ProRes y ProRes RAW, Motor de decodificación de vídeo, Motor de codificación de vídeo, Motor de codificación y decodificación ProRes 
Pantalla retroiluminada por LED de 13 a 14   pulgadas (33,74 cm) en diagonal con tecnología IPS; resolución nativa de 2.560 por 1.600 a 227 píxeles por pulgada compatible con millones de colores ,Tecnología True Tone 
Adaptador de corriente USBC de 67 W, Memoria: 32 GB de memoria unificada 
Capacidad de almacenamiento SSD de 512GB Conexión inalámbrica 
Wifi Conexión inalámbrica wifi 802.11ax (6.ª gen.), Compatible con las normas 802.11a/b/g/n/ac del IEEE 
Bluetooth Tecnología inalámbrica Bluetooth 5.0, Cámara FaceTime HD a 720p, Procesador de señal de imagen avanzado con vídeo computacional 
Audio Altavoces estéreo con alto rango dinámico, Sonido estéreo amplio 
Compatibilidad con monitores 
Admite simultáneamente la resolución nativa completa en la pantalla integrada, Dimensiones y peso: Alto: 1,56 cm, Ancho: 30,41 cm, Fondo: 21,24 cm, Peso: 1,4 kg*</t>
  </si>
  <si>
    <t>Tableta gráfica de dibujo</t>
  </si>
  <si>
    <t xml:space="preserve">Área activa: 344x194 mm Tamaño de pantalla: 422 x 285 x 24,5 mm Peso: 1,9 kg, sin soporte (opcional) Niveles de Presión: 8192 Resolución: Full HD 1920 x 1080 Rendimiento de color: 16,7 millones (8bits), 72% de NTSC (CIE1931) típico Relación de Aspecto: 16:9 Brillo: 210 cd/m2 Relación de Contraste: 1000:1 (tip), 600:1 (min) Índice de respuesta: 25 ms Ángulo de visión: 176/176 (typ), 140/140 (mín) Multimedia: *Mando a distancia ExpressKey (opcional) *17 teclas ExpressKey personalizables y específicas de cada aplicación Ergonomía: *Uso apto para zurdos y diestros *Patas plegables integradas *Wacom Pro Pen 2 con empuñadura cómoda y ergonómica Conectividad: Cable 3 en 1 (con HDMI 1.4, USB 2.0 y adaptador de CA) Incluido:  *Lápiz Waco pro pen 2 sin baterías con dos botones laterales programables *Portalápices extraíble con 3 puntas de repuesto estándar y herramienta de extracción de puntas *Cable 3 en 1 (1,8 m) adapta. </t>
  </si>
  <si>
    <t>Combo mouse y teclado</t>
  </si>
  <si>
    <t>Combo: mouse Alto: 2,16 cm, Ancho: 5,71 cm, Fondo: 11,35 cm, Peso: 99 g*, General: Multi-Touch. Conexiones y ampliación: Bluetooth. Puerto Lightning: Conexión inalámbrica. Teclado inalámbrico dimensiones de 0,41–1,09 cm de alto, 27,9 cm de ancho y 11,49 cm de fondo (peso 239 g*) con conexión bluetooth y puerto ligtning.</t>
  </si>
  <si>
    <t>Docking</t>
  </si>
  <si>
    <t>Docking USB-C alternativo. Modo de acoplamiento HDMI 4K dual, Estación con paso PD de 100 W. Admite hasta dos monitores 4K UHD@ 60 Hz* a través de dos puertos HDMI 2.0, USB-C alternativo. Modo El cable host de 7 pulgadas admite PD Pass-Thru Fast Role Swap** hasta 100 W, 2 puertos USB 3.2 Gen 1 Tipo A (1 de carga rápida), 1 ranura SD y 1 ranura Micro SD compatibles con Secure Digital v3.0 UHS-I, 1 puerto Gigabit Ethernet, Capacidad de alto rango dinámico (HDR), Compatible con multiplataforma</t>
  </si>
  <si>
    <t>Morral</t>
  </si>
  <si>
    <t>Morral 23 litros aprox, para equipos de cómputo de 16"</t>
  </si>
  <si>
    <t>Totales</t>
  </si>
  <si>
    <t>Total TECHO</t>
  </si>
  <si>
    <t xml:space="preserve">*No exceder el valor del presupuesto oficial
Así mismo, manifiesto que acepto que estarán a mi cargo todos los impuestos, tasas y contribuciones establecidos por las diferentes autoridades nacionales, departamentales o municipales y dentro de estos mismos niveles territoriales, los impuestos, tasas y contribuciones establecidos por las diferentes autoridades, así como los gastos administrativos y pagos a terceros.
Atentamente,
________________
________________Julian Fernando Zuñiga Alzate
_________________71.741.359
_________________TEAM IT SAS
_________________ 900.446.662-5
Serán de exclusiva responsabilidad del proponente los errores u omisiones en que incurra al indicar el valor de su propuesta, debiendo asumir los mayores costos y/o pérdidas que se deriven de dichos errores u omisiones, sin que por esta razón haya lugar a alegar ruptura del equilibrio contractual.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</si>
</sst>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quot;$&quot;\ * #,##0_-;\-&quot;$&quot;\ * #,##0_-;_-&quot;$&quot;\ * &quot;-&quot;??_-;_-@_-"/>
    <numFmt numFmtId="165" formatCode="_-&quot;$&quot;\ * #,##0.0_-;\-&quot;$&quot;\ * #,##0.0_-;_-&quot;$&quot;\ * &quot;-&quot;??_-;_-@_-"/>
    <numFmt numFmtId="166" formatCode="_-&quot;$&quot;\ * #,##0.0_-;\-&quot;$&quot;\ * #,##0.0_-;_-&quot;$&quot;\ * &quot;-&quot;?_-;_-@_-"/>
  </numFmts>
  <fonts count="6"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FFFF"/>
      <name val="Aptos Narrow"/>
      <family val="2"/>
    </font>
    <font>
      <sz val="14"/>
      <color theme="1"/>
      <name val="Aptos Narrow"/>
      <family val="2"/>
      <scheme val="minor"/>
    </font>
    <font>
      <b/>
      <sz val="12"/>
      <color theme="1"/>
      <name val="Aptos Narrow"/>
      <family val="2"/>
      <scheme val="minor"/>
    </font>
  </fonts>
  <fills count="3">
    <fill>
      <patternFill patternType="none"/>
    </fill>
    <fill>
      <patternFill patternType="gray125"/>
    </fill>
    <fill>
      <patternFill patternType="solid">
        <fgColor rgb="FF10486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164" fontId="0" fillId="0" borderId="1" xfId="1" applyNumberFormat="1" applyFont="1" applyBorder="1" applyAlignment="1" applyProtection="1">
      <alignment vertical="center"/>
      <protection locked="0"/>
    </xf>
    <xf numFmtId="164" fontId="0" fillId="0" borderId="6" xfId="1" applyNumberFormat="1" applyFont="1" applyBorder="1" applyAlignment="1" applyProtection="1">
      <alignment vertical="center"/>
      <protection locked="0"/>
    </xf>
    <xf numFmtId="164" fontId="0" fillId="0" borderId="8" xfId="1" applyNumberFormat="1" applyFont="1" applyBorder="1" applyAlignment="1" applyProtection="1">
      <alignment vertical="center"/>
      <protection locked="0"/>
    </xf>
    <xf numFmtId="164" fontId="0" fillId="0" borderId="9" xfId="1" applyNumberFormat="1" applyFont="1" applyBorder="1" applyAlignment="1" applyProtection="1">
      <alignment vertical="center"/>
      <protection locked="0"/>
    </xf>
    <xf numFmtId="164" fontId="2" fillId="0" borderId="10" xfId="0" applyNumberFormat="1" applyFont="1" applyBorder="1" applyProtection="1">
      <protection locked="0"/>
    </xf>
    <xf numFmtId="0" fontId="0" fillId="0" borderId="0" xfId="0" applyAlignment="1" applyProtection="1">
      <alignment horizontal="center"/>
      <protection locked="0"/>
    </xf>
    <xf numFmtId="0" fontId="0" fillId="0" borderId="0" xfId="0" applyProtection="1">
      <protection locked="0"/>
    </xf>
    <xf numFmtId="165" fontId="0" fillId="0" borderId="5" xfId="1" applyNumberFormat="1" applyFont="1" applyBorder="1" applyAlignment="1" applyProtection="1">
      <alignment vertical="center"/>
    </xf>
    <xf numFmtId="165" fontId="0" fillId="0" borderId="1" xfId="1" applyNumberFormat="1" applyFont="1" applyBorder="1" applyAlignment="1" applyProtection="1">
      <alignment vertical="center"/>
    </xf>
    <xf numFmtId="164" fontId="0" fillId="0" borderId="6" xfId="1" applyNumberFormat="1" applyFont="1" applyBorder="1" applyAlignment="1" applyProtection="1">
      <alignment vertical="center"/>
    </xf>
    <xf numFmtId="165" fontId="0" fillId="0" borderId="7" xfId="1" applyNumberFormat="1" applyFont="1" applyBorder="1" applyAlignment="1" applyProtection="1">
      <alignment vertical="center"/>
    </xf>
    <xf numFmtId="165" fontId="0" fillId="0" borderId="8" xfId="1" applyNumberFormat="1" applyFont="1" applyBorder="1" applyAlignment="1" applyProtection="1">
      <alignment vertical="center"/>
    </xf>
    <xf numFmtId="164" fontId="0" fillId="0" borderId="9" xfId="1" applyNumberFormat="1" applyFont="1" applyBorder="1" applyAlignment="1" applyProtection="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64" fontId="2" fillId="0" borderId="10" xfId="0" applyNumberFormat="1" applyFont="1" applyBorder="1"/>
    <xf numFmtId="0" fontId="3" fillId="2" borderId="3" xfId="0" applyFont="1" applyFill="1" applyBorder="1" applyAlignment="1">
      <alignment vertical="center" wrapText="1"/>
    </xf>
    <xf numFmtId="0" fontId="0" fillId="0" borderId="5"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wrapText="1"/>
    </xf>
    <xf numFmtId="0" fontId="0" fillId="0" borderId="7" xfId="0" applyBorder="1" applyAlignment="1">
      <alignment horizontal="center" vertical="center" wrapText="1"/>
    </xf>
    <xf numFmtId="0" fontId="0" fillId="0" borderId="8" xfId="0" applyBorder="1" applyAlignment="1">
      <alignment vertical="center" wrapText="1"/>
    </xf>
    <xf numFmtId="166" fontId="0" fillId="0" borderId="0" xfId="0" applyNumberFormat="1" applyProtection="1">
      <protection locked="0"/>
    </xf>
    <xf numFmtId="0" fontId="5"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Alignment="1" applyProtection="1">
      <alignment horizontal="left" vertical="top" wrapText="1"/>
      <protection locked="0"/>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164" fontId="2" fillId="0" borderId="11" xfId="0" applyNumberFormat="1" applyFont="1" applyBorder="1" applyAlignment="1">
      <alignment horizontal="center" vertical="center"/>
    </xf>
    <xf numFmtId="164" fontId="2" fillId="0" borderId="12" xfId="0" applyNumberFormat="1" applyFont="1" applyBorder="1" applyAlignment="1">
      <alignment horizontal="center" vertical="center"/>
    </xf>
    <xf numFmtId="164" fontId="2" fillId="0" borderId="13" xfId="0" applyNumberFormat="1" applyFont="1" applyBorder="1" applyAlignment="1">
      <alignment horizontal="center" vertical="center"/>
    </xf>
    <xf numFmtId="0" fontId="4" fillId="0" borderId="0" xfId="0" applyFont="1" applyAlignment="1" applyProtection="1">
      <alignment horizontal="left" vertical="top" wrapText="1"/>
      <protection locked="0"/>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CC9F2-0E97-4F70-9DEB-79B869D7334D}">
  <dimension ref="A2:N17"/>
  <sheetViews>
    <sheetView tabSelected="1" topLeftCell="A9" zoomScale="70" zoomScaleNormal="70" workbookViewId="0">
      <selection activeCell="L8" sqref="L8:L13"/>
    </sheetView>
  </sheetViews>
  <sheetFormatPr baseColWidth="10" defaultColWidth="10.81640625" defaultRowHeight="14.5" x14ac:dyDescent="0.35"/>
  <cols>
    <col min="1" max="1" width="10.81640625" style="8"/>
    <col min="2" max="2" width="13.453125" style="9" customWidth="1"/>
    <col min="3" max="3" width="72" style="9" customWidth="1"/>
    <col min="4" max="11" width="19.26953125" style="9" customWidth="1"/>
    <col min="12" max="12" width="9.81640625" style="9" bestFit="1" customWidth="1"/>
    <col min="13" max="13" width="11.81640625" style="9" bestFit="1" customWidth="1"/>
    <col min="14" max="14" width="13.7265625" style="9" bestFit="1" customWidth="1"/>
    <col min="15" max="16384" width="10.81640625" style="9"/>
  </cols>
  <sheetData>
    <row r="2" spans="1:14" ht="11.5" customHeight="1" x14ac:dyDescent="0.35"/>
    <row r="3" spans="1:14" hidden="1" x14ac:dyDescent="0.35"/>
    <row r="4" spans="1:14" ht="25" customHeight="1" x14ac:dyDescent="0.4">
      <c r="A4" s="27" t="s">
        <v>0</v>
      </c>
      <c r="B4" s="28"/>
      <c r="C4" s="28"/>
      <c r="D4" s="28"/>
      <c r="E4" s="28"/>
      <c r="F4" s="28"/>
      <c r="G4" s="28"/>
      <c r="H4" s="28"/>
      <c r="I4" s="28"/>
      <c r="J4" s="28"/>
      <c r="K4" s="28"/>
    </row>
    <row r="5" spans="1:14" ht="228" customHeight="1" x14ac:dyDescent="0.35">
      <c r="A5" s="36" t="s">
        <v>1</v>
      </c>
      <c r="B5" s="36"/>
      <c r="C5" s="36"/>
      <c r="D5" s="36"/>
      <c r="E5" s="36"/>
      <c r="F5" s="36"/>
      <c r="G5" s="36"/>
      <c r="H5" s="36"/>
      <c r="I5" s="36"/>
    </row>
    <row r="6" spans="1:14" ht="15" thickBot="1" x14ac:dyDescent="0.4"/>
    <row r="7" spans="1:14" ht="29" x14ac:dyDescent="0.35">
      <c r="A7" s="16" t="s">
        <v>2</v>
      </c>
      <c r="B7" s="20" t="s">
        <v>3</v>
      </c>
      <c r="C7" s="17" t="s">
        <v>4</v>
      </c>
      <c r="D7" s="1" t="s">
        <v>5</v>
      </c>
      <c r="E7" s="1" t="s">
        <v>6</v>
      </c>
      <c r="F7" s="1" t="s">
        <v>7</v>
      </c>
      <c r="G7" s="2" t="s">
        <v>8</v>
      </c>
      <c r="H7" s="16" t="s">
        <v>9</v>
      </c>
      <c r="I7" s="17" t="s">
        <v>10</v>
      </c>
      <c r="J7" s="17" t="s">
        <v>11</v>
      </c>
      <c r="K7" s="18" t="s">
        <v>12</v>
      </c>
    </row>
    <row r="8" spans="1:14" ht="203" x14ac:dyDescent="0.35">
      <c r="A8" s="21">
        <v>18</v>
      </c>
      <c r="B8" s="22" t="s">
        <v>13</v>
      </c>
      <c r="C8" s="23" t="s">
        <v>14</v>
      </c>
      <c r="D8" s="3">
        <f>6723076.92307692+154154+47211</f>
        <v>6924441.9230769202</v>
      </c>
      <c r="E8" s="3">
        <f t="shared" ref="E8:E13" si="0">+D8*0.19</f>
        <v>1315643.9653846149</v>
      </c>
      <c r="F8" s="3">
        <f>+D8+E8</f>
        <v>8240085.8884615349</v>
      </c>
      <c r="G8" s="4">
        <f>+F8*A8</f>
        <v>148321545.99230763</v>
      </c>
      <c r="H8" s="10">
        <v>6967144.4911297904</v>
      </c>
      <c r="I8" s="11">
        <v>1323757.4533146594</v>
      </c>
      <c r="J8" s="11">
        <v>8290901.9444444403</v>
      </c>
      <c r="K8" s="12">
        <f>+J8*A8</f>
        <v>149236234.99999994</v>
      </c>
      <c r="L8" s="9">
        <f>GESTEP(K8,G8)</f>
        <v>1</v>
      </c>
    </row>
    <row r="9" spans="1:14" ht="261" x14ac:dyDescent="0.35">
      <c r="A9" s="21">
        <v>2</v>
      </c>
      <c r="B9" s="22" t="s">
        <v>13</v>
      </c>
      <c r="C9" s="23" t="s">
        <v>15</v>
      </c>
      <c r="D9" s="3">
        <v>11053846.153846154</v>
      </c>
      <c r="E9" s="3">
        <f t="shared" si="0"/>
        <v>2100230.7692307695</v>
      </c>
      <c r="F9" s="3">
        <f t="shared" ref="F9:F13" si="1">+D9+E9</f>
        <v>13154076.923076924</v>
      </c>
      <c r="G9" s="4">
        <f t="shared" ref="G9:G13" si="2">+F9*A9</f>
        <v>26308153.846153848</v>
      </c>
      <c r="H9" s="10">
        <v>14582203.781512605</v>
      </c>
      <c r="I9" s="11">
        <v>2770618.718487395</v>
      </c>
      <c r="J9" s="11">
        <v>17352822.5</v>
      </c>
      <c r="K9" s="12">
        <f t="shared" ref="K9:K13" si="3">+J9*A9</f>
        <v>34705645</v>
      </c>
      <c r="L9" s="9">
        <f t="shared" ref="L9:L13" si="4">GESTEP(K9,G9)</f>
        <v>1</v>
      </c>
    </row>
    <row r="10" spans="1:14" ht="174" x14ac:dyDescent="0.35">
      <c r="A10" s="21">
        <v>3</v>
      </c>
      <c r="B10" s="22" t="s">
        <v>16</v>
      </c>
      <c r="C10" s="23" t="s">
        <v>17</v>
      </c>
      <c r="D10" s="3">
        <v>2882767.2</v>
      </c>
      <c r="E10" s="3">
        <f t="shared" si="0"/>
        <v>547725.76800000004</v>
      </c>
      <c r="F10" s="3">
        <f t="shared" si="1"/>
        <v>3430492.9680000003</v>
      </c>
      <c r="G10" s="4">
        <f t="shared" si="2"/>
        <v>10291478.904000001</v>
      </c>
      <c r="H10" s="10">
        <v>2882767.2268907563</v>
      </c>
      <c r="I10" s="11">
        <v>547725.77310924372</v>
      </c>
      <c r="J10" s="11">
        <v>3430493</v>
      </c>
      <c r="K10" s="12">
        <f t="shared" si="3"/>
        <v>10291479</v>
      </c>
      <c r="L10" s="9">
        <f t="shared" si="4"/>
        <v>1</v>
      </c>
      <c r="N10" s="26"/>
    </row>
    <row r="11" spans="1:14" ht="58" x14ac:dyDescent="0.35">
      <c r="A11" s="21">
        <v>20</v>
      </c>
      <c r="B11" s="22" t="s">
        <v>18</v>
      </c>
      <c r="C11" s="23" t="s">
        <v>19</v>
      </c>
      <c r="D11" s="3">
        <v>857692.30769230763</v>
      </c>
      <c r="E11" s="3">
        <f t="shared" si="0"/>
        <v>162961.53846153844</v>
      </c>
      <c r="F11" s="3">
        <f t="shared" si="1"/>
        <v>1020653.846153846</v>
      </c>
      <c r="G11" s="4">
        <f t="shared" si="2"/>
        <v>20413076.92307692</v>
      </c>
      <c r="H11" s="10">
        <v>1104105.2100840337</v>
      </c>
      <c r="I11" s="11">
        <v>209779.98991596641</v>
      </c>
      <c r="J11" s="11">
        <v>1313885.2000000002</v>
      </c>
      <c r="K11" s="12">
        <f t="shared" si="3"/>
        <v>26277704.000000004</v>
      </c>
      <c r="L11" s="9">
        <f t="shared" si="4"/>
        <v>1</v>
      </c>
    </row>
    <row r="12" spans="1:14" ht="87" x14ac:dyDescent="0.35">
      <c r="A12" s="21">
        <v>20</v>
      </c>
      <c r="B12" s="22" t="s">
        <v>20</v>
      </c>
      <c r="C12" s="23" t="s">
        <v>21</v>
      </c>
      <c r="D12" s="3">
        <v>349240</v>
      </c>
      <c r="E12" s="3">
        <f t="shared" si="0"/>
        <v>66355.600000000006</v>
      </c>
      <c r="F12" s="3">
        <f t="shared" si="1"/>
        <v>415595.6</v>
      </c>
      <c r="G12" s="4">
        <f t="shared" si="2"/>
        <v>8311912</v>
      </c>
      <c r="H12" s="10">
        <v>349240</v>
      </c>
      <c r="I12" s="11">
        <v>66355.600000000006</v>
      </c>
      <c r="J12" s="11">
        <v>415595.6</v>
      </c>
      <c r="K12" s="12">
        <f t="shared" si="3"/>
        <v>8311912</v>
      </c>
      <c r="L12" s="9">
        <f t="shared" si="4"/>
        <v>1</v>
      </c>
      <c r="N12" s="26"/>
    </row>
    <row r="13" spans="1:14" ht="32.5" customHeight="1" thickBot="1" x14ac:dyDescent="0.4">
      <c r="A13" s="24">
        <v>19</v>
      </c>
      <c r="B13" s="25" t="s">
        <v>22</v>
      </c>
      <c r="C13" s="25" t="s">
        <v>23</v>
      </c>
      <c r="D13" s="5">
        <v>93576.923076923078</v>
      </c>
      <c r="E13" s="5">
        <f t="shared" si="0"/>
        <v>17779.615384615387</v>
      </c>
      <c r="F13" s="5">
        <f t="shared" si="1"/>
        <v>111356.53846153847</v>
      </c>
      <c r="G13" s="6">
        <f t="shared" si="2"/>
        <v>2115774.230769231</v>
      </c>
      <c r="H13" s="13">
        <v>74800</v>
      </c>
      <c r="I13" s="14">
        <v>14212</v>
      </c>
      <c r="J13" s="14">
        <v>89012</v>
      </c>
      <c r="K13" s="15">
        <f t="shared" si="3"/>
        <v>1691228</v>
      </c>
      <c r="L13" s="9">
        <f t="shared" si="4"/>
        <v>0</v>
      </c>
    </row>
    <row r="14" spans="1:14" ht="32.15" customHeight="1" thickBot="1" x14ac:dyDescent="0.4">
      <c r="A14" s="30" t="s">
        <v>24</v>
      </c>
      <c r="B14" s="31"/>
      <c r="C14" s="31"/>
      <c r="D14" s="31"/>
      <c r="E14" s="31"/>
      <c r="F14" s="32"/>
      <c r="G14" s="7">
        <f>SUM(G8:G13)</f>
        <v>215761941.89630765</v>
      </c>
      <c r="H14" s="33" t="s">
        <v>25</v>
      </c>
      <c r="I14" s="34"/>
      <c r="J14" s="35"/>
      <c r="K14" s="19">
        <f>SUM(K8:K13)</f>
        <v>230514202.99999994</v>
      </c>
    </row>
    <row r="17" spans="1:11" ht="227.9" customHeight="1" x14ac:dyDescent="0.35">
      <c r="A17" s="29" t="s">
        <v>26</v>
      </c>
      <c r="B17" s="29"/>
      <c r="C17" s="29"/>
      <c r="D17" s="29"/>
      <c r="E17" s="29"/>
      <c r="F17" s="29"/>
      <c r="G17" s="29"/>
      <c r="H17" s="29"/>
      <c r="I17" s="29"/>
      <c r="J17" s="29"/>
      <c r="K17" s="29"/>
    </row>
  </sheetData>
  <sheetProtection algorithmName="SHA-512" hashValue="EJB0Qx1u+49N4J4Yudvq2BGQGzPqKffrPMGSeZNPAzmFaWxoLRCWt/3d8P20J/QVxvVqjSPzQwiVbp2NW7ZQpA==" saltValue="8tUBJBQTuTjSyc5D4eSmFQ==" spinCount="100000" sheet="1" formatRows="0" insertHyperlinks="0" sort="0" autoFilter="0" pivotTables="0"/>
  <mergeCells count="5">
    <mergeCell ref="A4:K4"/>
    <mergeCell ref="A17:K17"/>
    <mergeCell ref="A14:F14"/>
    <mergeCell ref="H14:J14"/>
    <mergeCell ref="A5:I5"/>
  </mergeCells>
  <pageMargins left="0.7" right="0.7" top="0.75" bottom="0.75" header="0.3" footer="0.3"/>
  <pageSetup orientation="portrait" r:id="rId1"/>
  <headerFooter>
    <oddHeader>&amp;C&amp;G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9CBAEADF135C5498F42C4D0F6E69845" ma:contentTypeVersion="15" ma:contentTypeDescription="Crear nuevo documento." ma:contentTypeScope="" ma:versionID="53baf523d3553ae0618531a4304f9466">
  <xsd:schema xmlns:xsd="http://www.w3.org/2001/XMLSchema" xmlns:xs="http://www.w3.org/2001/XMLSchema" xmlns:p="http://schemas.microsoft.com/office/2006/metadata/properties" xmlns:ns2="898f6312-4488-4d03-96d5-ba9b0d8e0f1a" xmlns:ns3="a9e63448-7d2b-4951-96a6-5d061fa8262a" targetNamespace="http://schemas.microsoft.com/office/2006/metadata/properties" ma:root="true" ma:fieldsID="494af25c49899a6ac45e520d67e5f80b" ns2:_="" ns3:_="">
    <xsd:import namespace="898f6312-4488-4d03-96d5-ba9b0d8e0f1a"/>
    <xsd:import namespace="a9e63448-7d2b-4951-96a6-5d061fa8262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8f6312-4488-4d03-96d5-ba9b0d8e0f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b5f3e044-6a70-480e-b12a-f197a4335960"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e63448-7d2b-4951-96a6-5d061fa8262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76cd037-fdef-46e9-a80b-97cadfa249d4}" ma:internalName="TaxCatchAll" ma:showField="CatchAllData" ma:web="a9e63448-7d2b-4951-96a6-5d061fa826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8f6312-4488-4d03-96d5-ba9b0d8e0f1a">
      <Terms xmlns="http://schemas.microsoft.com/office/infopath/2007/PartnerControls"/>
    </lcf76f155ced4ddcb4097134ff3c332f>
    <TaxCatchAll xmlns="a9e63448-7d2b-4951-96a6-5d061fa8262a" xsi:nil="true"/>
  </documentManagement>
</p:properties>
</file>

<file path=customXml/itemProps1.xml><?xml version="1.0" encoding="utf-8"?>
<ds:datastoreItem xmlns:ds="http://schemas.openxmlformats.org/officeDocument/2006/customXml" ds:itemID="{4A10F23B-8B5C-4A65-A078-1EC06B773059}">
  <ds:schemaRefs>
    <ds:schemaRef ds:uri="http://schemas.microsoft.com/sharepoint/v3/contenttype/forms"/>
  </ds:schemaRefs>
</ds:datastoreItem>
</file>

<file path=customXml/itemProps2.xml><?xml version="1.0" encoding="utf-8"?>
<ds:datastoreItem xmlns:ds="http://schemas.openxmlformats.org/officeDocument/2006/customXml" ds:itemID="{3DB110E4-9B78-418D-A191-1826A5ED0B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8f6312-4488-4d03-96d5-ba9b0d8e0f1a"/>
    <ds:schemaRef ds:uri="a9e63448-7d2b-4951-96a6-5d061fa826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699500-A56C-49EB-9FBF-36B1F6D44E40}">
  <ds:schemaRefs>
    <ds:schemaRef ds:uri="http://schemas.microsoft.com/office/2006/metadata/properties"/>
    <ds:schemaRef ds:uri="http://schemas.microsoft.com/office/infopath/2007/PartnerControls"/>
    <ds:schemaRef ds:uri="898f6312-4488-4d03-96d5-ba9b0d8e0f1a"/>
    <ds:schemaRef ds:uri="a9e63448-7d2b-4951-96a6-5d061fa8262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Marin</dc:creator>
  <cp:keywords/>
  <dc:description/>
  <cp:lastModifiedBy>Carol  Bedoya Osorno</cp:lastModifiedBy>
  <cp:revision/>
  <dcterms:created xsi:type="dcterms:W3CDTF">2024-11-25T20:13:24Z</dcterms:created>
  <dcterms:modified xsi:type="dcterms:W3CDTF">2024-12-18T13:29:41Z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0x010100A9CBAEADF135C5498F42C4D0F6E69845</vt:lpwstr>
  </property>
  <property fmtid="{D5CDD505-2E9C-101B-9397-08002B2CF9AE}" pid="3" name="MSIP_Label_4493f2c4-e97f-4209-88bb-6f46d06fd052_Enabled">
    <vt:lpwstr>true</vt:lpwstr>
  </property>
  <property fmtid="{D5CDD505-2E9C-101B-9397-08002B2CF9AE}" pid="4" name="MSIP_Label_4493f2c4-e97f-4209-88bb-6f46d06fd052_SetDate">
    <vt:lpwstr>2024-12-12T20:36:46Z</vt:lpwstr>
  </property>
  <property fmtid="{D5CDD505-2E9C-101B-9397-08002B2CF9AE}" pid="5" name="MSIP_Label_4493f2c4-e97f-4209-88bb-6f46d06fd052_Method">
    <vt:lpwstr>Standard</vt:lpwstr>
  </property>
  <property fmtid="{D5CDD505-2E9C-101B-9397-08002B2CF9AE}" pid="6" name="MSIP_Label_4493f2c4-e97f-4209-88bb-6f46d06fd052_Name">
    <vt:lpwstr>Archivos de uso interno</vt:lpwstr>
  </property>
  <property fmtid="{D5CDD505-2E9C-101B-9397-08002B2CF9AE}" pid="7" name="MSIP_Label_4493f2c4-e97f-4209-88bb-6f46d06fd052_SiteId">
    <vt:lpwstr>8be91184-0e8b-4489-acc7-a668c429a967</vt:lpwstr>
  </property>
  <property fmtid="{D5CDD505-2E9C-101B-9397-08002B2CF9AE}" pid="8" name="MSIP_Label_4493f2c4-e97f-4209-88bb-6f46d06fd052_ActionId">
    <vt:lpwstr>ca480072-2d44-4ed7-ae61-9e58b31ac94f</vt:lpwstr>
  </property>
  <property fmtid="{D5CDD505-2E9C-101B-9397-08002B2CF9AE}" pid="9" name="MSIP_Label_4493f2c4-e97f-4209-88bb-6f46d06fd052_ContentBits">
    <vt:lpwstr>4</vt:lpwstr>
  </property>
  <property fmtid="{D5CDD505-2E9C-101B-9397-08002B2CF9AE}" pid="10" name="MediaServiceImageTags">
    <vt:lpwstr/>
  </property>
</Properties>
</file>