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rutanmedellin-my.sharepoint.com/personal/c_bedoya_rutanmedellin_org/Documents/CONTRACTUAL RUTA N/INFRAESTRUCTURA TI/RENTING Y COMPRA COMPUTADORES/PROPUESTAS/03. TEAM IT SAS/"/>
    </mc:Choice>
  </mc:AlternateContent>
  <xr:revisionPtr revIDLastSave="56" documentId="8_{A66137B5-4600-4551-A236-A01FFFFEC9FC}" xr6:coauthVersionLast="47" xr6:coauthVersionMax="47" xr10:uidLastSave="{464B3FE8-7773-47CF-ADBB-956CF4C2AA8B}"/>
  <bookViews>
    <workbookView xWindow="-108" yWindow="-13068" windowWidth="23256" windowHeight="12576" xr2:uid="{44D529A4-CA37-4AB5-BAF4-4D496A3FB038}"/>
  </bookViews>
  <sheets>
    <sheet name="GRUPO 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M10" i="1"/>
  <c r="M6" i="1"/>
  <c r="M7" i="1"/>
  <c r="M8" i="1"/>
  <c r="M9" i="1"/>
  <c r="M11" i="1"/>
  <c r="M12" i="1"/>
  <c r="M13" i="1"/>
  <c r="M5" i="1"/>
  <c r="G7" i="1"/>
  <c r="C8" i="1"/>
  <c r="E8" i="1" s="1"/>
  <c r="F8" i="1" s="1"/>
  <c r="G8" i="1" s="1"/>
  <c r="C6" i="1"/>
  <c r="C5" i="1"/>
  <c r="D5" i="1" s="1"/>
  <c r="D6" i="1"/>
  <c r="D7" i="1"/>
  <c r="D8" i="1"/>
  <c r="D9" i="1"/>
  <c r="D10" i="1"/>
  <c r="E10" i="1" s="1"/>
  <c r="F10" i="1" s="1"/>
  <c r="G10" i="1" s="1"/>
  <c r="D11" i="1"/>
  <c r="D12" i="1"/>
  <c r="E12" i="1" s="1"/>
  <c r="F12" i="1" s="1"/>
  <c r="G12" i="1" s="1"/>
  <c r="D13" i="1"/>
  <c r="E13" i="1" s="1"/>
  <c r="F13" i="1" s="1"/>
  <c r="G13" i="1" s="1"/>
  <c r="E6" i="1"/>
  <c r="E9" i="1"/>
  <c r="F9" i="1" s="1"/>
  <c r="G9" i="1" s="1"/>
  <c r="L14" i="1"/>
  <c r="K14" i="1"/>
  <c r="E11" i="1"/>
  <c r="F11" i="1" s="1"/>
  <c r="G11" i="1" s="1"/>
  <c r="E7" i="1"/>
  <c r="F7" i="1" s="1"/>
  <c r="F6" i="1" l="1"/>
  <c r="G6" i="1" s="1"/>
  <c r="E5" i="1"/>
  <c r="F5" i="1" l="1"/>
  <c r="G14" i="1" s="1"/>
  <c r="F14" i="1"/>
</calcChain>
</file>

<file path=xl/sharedStrings.xml><?xml version="1.0" encoding="utf-8"?>
<sst xmlns="http://schemas.openxmlformats.org/spreadsheetml/2006/main" count="26" uniqueCount="26">
  <si>
    <t>ANEXO 11 – PROPUESTA ECONÓMICA GRUPO 3</t>
  </si>
  <si>
    <t>Envigado , Diciembre 12 de 2024
Señores 
CORPORACIÓN RUTA N MEDELLÍN
Proceso de Contratación CP-003-2024
Respetados Señores:
El suscrito Julian Fernando Zuñuiga Alzate , identificado con documento de Identidad N°71,741,359, expedido en Medellin ; domiciliado en la ciudad de Medellin, en representación de la empresa TEAM IT SAS con NIT 900446662-5 de acuerdo con los Términos de Referencia de CP-003-2024, me permito presentar la oferta económica así:</t>
  </si>
  <si>
    <t>Cantidad</t>
  </si>
  <si>
    <t>Detalle</t>
  </si>
  <si>
    <t>Valor unitario mensual antes de IVA</t>
  </si>
  <si>
    <t>IVA</t>
  </si>
  <si>
    <t>Valor unitario mensual IVA incluido</t>
  </si>
  <si>
    <t>Valor total mensual IVA incluido</t>
  </si>
  <si>
    <t>Valor total 24 meses IVA incluido</t>
  </si>
  <si>
    <t>Valor unitario TECHO mensual antes de IVA</t>
  </si>
  <si>
    <t>TECHO IVA</t>
  </si>
  <si>
    <t>Valor unitario TECHO mensual IVA incluido</t>
  </si>
  <si>
    <t>Valor total TECHO mensual IVA incluido</t>
  </si>
  <si>
    <t>Valor TECHO 24 meses IVA incluido</t>
  </si>
  <si>
    <t>CPU de 32 nucleos 128 Gb de RAM, disco duros almacenamiento raid 5+0 para 4 TB de espacio disponible, en SSD o SSD</t>
  </si>
  <si>
    <t>CPU de 16 nucleos 128 Gb de RAM, disco duros almacenamiento raid 5+0 para 4 TB de espacio disponible en SSD o SAS</t>
  </si>
  <si>
    <t>NAS de Rack de 8 discos de 2 Tb para un arreglo 6 para utilización de 12 Tb</t>
  </si>
  <si>
    <t xml:space="preserve">Licencias de sistema operativo Base Bare-Metal </t>
  </si>
  <si>
    <t>Licencias de software de backups para servidores virtualizados</t>
  </si>
  <si>
    <t>Licencias de Windows Server Data Center v2022</t>
  </si>
  <si>
    <t>Licencias de Windows Server 2019</t>
  </si>
  <si>
    <t>Licencias CAL (Client Access Licence)</t>
  </si>
  <si>
    <t>Licencia de RDP (Remote Desktop Protocol)</t>
  </si>
  <si>
    <t>Totales</t>
  </si>
  <si>
    <t>Total TECHO</t>
  </si>
  <si>
    <t xml:space="preserve">*No exceder el valor del presupuesto oficial
Así mismo, manifiesto que acepto que estarán a mi cargo todos los impuestos, tasas y contribuciones establecidos por las diferentes autoridades nacionales, departamentales o municipales y dentro de estos mismos niveles territoriales, los impuestos, tasas y contribuciones establecidos por las diferentes autoridades, así como los gastos administrativos y pagos a terceros.
Atentamente,
________________
________________Julian Fernando Zuñiga Alzate
_________________71.741.359
_________________TEAM IT SAS
_________________ 900.446.662-5
Serán de exclusiva responsabilidad del proponente los errores u omisiones en que incurra al indicar el valor de su propuesta, debiendo asumir los mayores costos y/o pérdidas que se deriven de dichos errores u omisiones, sin que por esta razón haya lugar a alegar ruptura del equilibrio contractual.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</si>
</sst>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_-&quot;$&quot;\ * #,##0.0_-;\-&quot;$&quot;\ * #,##0.0_-;_-&quot;$&quot;\ 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FFFF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10486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164" fontId="0" fillId="0" borderId="5" xfId="1" applyNumberFormat="1" applyFont="1" applyBorder="1" applyAlignment="1" applyProtection="1">
      <alignment vertical="center"/>
      <protection locked="0"/>
    </xf>
    <xf numFmtId="164" fontId="0" fillId="0" borderId="6" xfId="1" applyNumberFormat="1" applyFont="1" applyBorder="1" applyAlignment="1" applyProtection="1">
      <alignment vertical="center"/>
      <protection locked="0"/>
    </xf>
    <xf numFmtId="165" fontId="0" fillId="0" borderId="4" xfId="1" applyNumberFormat="1" applyFont="1" applyBorder="1" applyAlignment="1" applyProtection="1">
      <alignment vertical="center"/>
    </xf>
    <xf numFmtId="165" fontId="0" fillId="0" borderId="5" xfId="1" applyNumberFormat="1" applyFont="1" applyBorder="1" applyAlignment="1" applyProtection="1">
      <alignment vertical="center"/>
    </xf>
    <xf numFmtId="164" fontId="0" fillId="0" borderId="6" xfId="1" applyNumberFormat="1" applyFont="1" applyBorder="1" applyAlignment="1" applyProtection="1">
      <alignment vertical="center"/>
    </xf>
    <xf numFmtId="164" fontId="0" fillId="0" borderId="8" xfId="1" applyNumberFormat="1" applyFont="1" applyBorder="1" applyAlignment="1" applyProtection="1">
      <alignment vertical="center"/>
      <protection locked="0"/>
    </xf>
    <xf numFmtId="164" fontId="0" fillId="0" borderId="9" xfId="1" applyNumberFormat="1" applyFont="1" applyBorder="1" applyAlignment="1" applyProtection="1">
      <alignment vertical="center"/>
      <protection locked="0"/>
    </xf>
    <xf numFmtId="165" fontId="0" fillId="0" borderId="7" xfId="1" applyNumberFormat="1" applyFont="1" applyBorder="1" applyAlignment="1" applyProtection="1">
      <alignment vertical="center"/>
    </xf>
    <xf numFmtId="165" fontId="0" fillId="0" borderId="8" xfId="1" applyNumberFormat="1" applyFont="1" applyBorder="1" applyAlignment="1" applyProtection="1">
      <alignment vertical="center"/>
    </xf>
    <xf numFmtId="164" fontId="0" fillId="0" borderId="9" xfId="1" applyNumberFormat="1" applyFont="1" applyBorder="1" applyAlignment="1" applyProtection="1">
      <alignment vertical="center"/>
    </xf>
    <xf numFmtId="164" fontId="2" fillId="0" borderId="11" xfId="0" applyNumberFormat="1" applyFont="1" applyBorder="1" applyProtection="1">
      <protection locked="0"/>
    </xf>
    <xf numFmtId="164" fontId="2" fillId="0" borderId="12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2" fillId="0" borderId="11" xfId="0" applyNumberFormat="1" applyFont="1" applyBorder="1"/>
    <xf numFmtId="164" fontId="2" fillId="0" borderId="12" xfId="0" applyNumberFormat="1" applyFont="1" applyBorder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0" fillId="0" borderId="15" xfId="0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B5AA2-FE3B-47F7-9327-91C0049A0952}">
  <dimension ref="A2:M16"/>
  <sheetViews>
    <sheetView tabSelected="1" topLeftCell="A3" zoomScale="80" zoomScaleNormal="80" workbookViewId="0">
      <selection activeCell="C7" sqref="C7"/>
    </sheetView>
  </sheetViews>
  <sheetFormatPr baseColWidth="10" defaultColWidth="10.81640625" defaultRowHeight="14.5" x14ac:dyDescent="0.35"/>
  <cols>
    <col min="1" max="1" width="11" style="15" bestFit="1" customWidth="1"/>
    <col min="2" max="2" width="34.54296875" style="15" customWidth="1"/>
    <col min="3" max="3" width="14.81640625" style="15" customWidth="1"/>
    <col min="4" max="4" width="14.1796875" style="15" customWidth="1"/>
    <col min="5" max="5" width="16.453125" style="15" customWidth="1"/>
    <col min="6" max="6" width="14.54296875" style="15" customWidth="1"/>
    <col min="7" max="7" width="17.453125" style="15" customWidth="1"/>
    <col min="8" max="8" width="16.453125" style="15" customWidth="1"/>
    <col min="9" max="9" width="12" style="15" bestFit="1" customWidth="1"/>
    <col min="10" max="10" width="16.54296875" style="15" customWidth="1"/>
    <col min="11" max="11" width="15.81640625" style="15" customWidth="1"/>
    <col min="12" max="12" width="17.7265625" style="15" customWidth="1"/>
    <col min="13" max="16384" width="10.81640625" style="15"/>
  </cols>
  <sheetData>
    <row r="2" spans="1:13" x14ac:dyDescent="0.3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3" ht="169.5" customHeight="1" thickBot="1" x14ac:dyDescent="0.4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3" ht="43.5" x14ac:dyDescent="0.35">
      <c r="A4" s="16" t="s">
        <v>2</v>
      </c>
      <c r="B4" s="17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2" t="s">
        <v>8</v>
      </c>
      <c r="H4" s="16" t="s">
        <v>9</v>
      </c>
      <c r="I4" s="17" t="s">
        <v>10</v>
      </c>
      <c r="J4" s="17" t="s">
        <v>11</v>
      </c>
      <c r="K4" s="17" t="s">
        <v>12</v>
      </c>
      <c r="L4" s="18" t="s">
        <v>13</v>
      </c>
    </row>
    <row r="5" spans="1:13" ht="49.5" customHeight="1" x14ac:dyDescent="0.35">
      <c r="A5" s="21">
        <v>1</v>
      </c>
      <c r="B5" s="22" t="s">
        <v>14</v>
      </c>
      <c r="C5" s="3">
        <f>+H5</f>
        <v>2758258.4033613447</v>
      </c>
      <c r="D5" s="3">
        <f>+C5*0.19</f>
        <v>524069.09663865552</v>
      </c>
      <c r="E5" s="3">
        <f>+C5+D5</f>
        <v>3282327.5</v>
      </c>
      <c r="F5" s="3">
        <f>+E5*A5</f>
        <v>3282327.5</v>
      </c>
      <c r="G5" s="4">
        <f>+F5*24</f>
        <v>78775860</v>
      </c>
      <c r="H5" s="5">
        <v>2758258.4033613447</v>
      </c>
      <c r="I5" s="6">
        <v>524069.09663865552</v>
      </c>
      <c r="J5" s="6">
        <v>3282327.5</v>
      </c>
      <c r="K5" s="6">
        <v>3282327.5</v>
      </c>
      <c r="L5" s="7">
        <v>78775860</v>
      </c>
      <c r="M5" s="15">
        <f>GESTEP(G5,L5)</f>
        <v>1</v>
      </c>
    </row>
    <row r="6" spans="1:13" ht="62.25" customHeight="1" x14ac:dyDescent="0.35">
      <c r="A6" s="21">
        <v>1</v>
      </c>
      <c r="B6" s="22" t="s">
        <v>15</v>
      </c>
      <c r="C6" s="3">
        <f>+H6</f>
        <v>2467142.0868347338</v>
      </c>
      <c r="D6" s="3">
        <f t="shared" ref="D6:D13" si="0">+C6*0.19</f>
        <v>468756.99649859942</v>
      </c>
      <c r="E6" s="3">
        <f>+C6+D6</f>
        <v>2935899.083333333</v>
      </c>
      <c r="F6" s="3">
        <f>+E6*A6</f>
        <v>2935899.083333333</v>
      </c>
      <c r="G6" s="4">
        <f>+F6*24</f>
        <v>70461578</v>
      </c>
      <c r="H6" s="5">
        <v>2467142.0868347338</v>
      </c>
      <c r="I6" s="6">
        <v>468756.99649859942</v>
      </c>
      <c r="J6" s="6">
        <v>2935899.083333333</v>
      </c>
      <c r="K6" s="6">
        <v>2935899.083333333</v>
      </c>
      <c r="L6" s="7">
        <v>70461578</v>
      </c>
      <c r="M6" s="15">
        <f t="shared" ref="M6:M13" si="1">GESTEP(G6,L6)</f>
        <v>1</v>
      </c>
    </row>
    <row r="7" spans="1:13" ht="29" x14ac:dyDescent="0.35">
      <c r="A7" s="21">
        <v>1</v>
      </c>
      <c r="B7" s="22" t="s">
        <v>16</v>
      </c>
      <c r="C7" s="3">
        <v>2384799</v>
      </c>
      <c r="D7" s="3">
        <f t="shared" si="0"/>
        <v>453111.81</v>
      </c>
      <c r="E7" s="3">
        <f t="shared" ref="E7:E13" si="2">+C7+D7</f>
        <v>2837910.81</v>
      </c>
      <c r="F7" s="3">
        <f t="shared" ref="F7:F13" si="3">+E7*A7</f>
        <v>2837910.81</v>
      </c>
      <c r="G7" s="4">
        <f>+F7*24</f>
        <v>68109859.439999998</v>
      </c>
      <c r="H7" s="5">
        <v>1350665.1610644257</v>
      </c>
      <c r="I7" s="6">
        <v>256626.38060224088</v>
      </c>
      <c r="J7" s="6">
        <v>1607291.5416666665</v>
      </c>
      <c r="K7" s="6">
        <v>1607291.5416666665</v>
      </c>
      <c r="L7" s="7">
        <v>38574997</v>
      </c>
      <c r="M7" s="15">
        <f t="shared" si="1"/>
        <v>1</v>
      </c>
    </row>
    <row r="8" spans="1:13" ht="42.75" customHeight="1" x14ac:dyDescent="0.35">
      <c r="A8" s="21">
        <v>2</v>
      </c>
      <c r="B8" s="22" t="s">
        <v>17</v>
      </c>
      <c r="C8" s="3">
        <f>+H8</f>
        <v>123046.8662464986</v>
      </c>
      <c r="D8" s="3">
        <f t="shared" si="0"/>
        <v>23378.904586834735</v>
      </c>
      <c r="E8" s="3">
        <f t="shared" si="2"/>
        <v>146425.77083333334</v>
      </c>
      <c r="F8" s="3">
        <f t="shared" si="3"/>
        <v>292851.54166666669</v>
      </c>
      <c r="G8" s="4">
        <f t="shared" ref="G8:G13" si="4">+F8*24</f>
        <v>7028437</v>
      </c>
      <c r="H8" s="5">
        <v>123046.8662464986</v>
      </c>
      <c r="I8" s="6">
        <v>23378.904586834735</v>
      </c>
      <c r="J8" s="6">
        <v>146425.77083333334</v>
      </c>
      <c r="K8" s="6">
        <v>292851.54166666669</v>
      </c>
      <c r="L8" s="7">
        <v>7028437</v>
      </c>
      <c r="M8" s="15">
        <f t="shared" si="1"/>
        <v>1</v>
      </c>
    </row>
    <row r="9" spans="1:13" ht="29" x14ac:dyDescent="0.35">
      <c r="A9" s="21">
        <v>7</v>
      </c>
      <c r="B9" s="22" t="s">
        <v>18</v>
      </c>
      <c r="C9" s="3">
        <v>39733</v>
      </c>
      <c r="D9" s="3">
        <f t="shared" si="0"/>
        <v>7549.27</v>
      </c>
      <c r="E9" s="3">
        <f t="shared" si="2"/>
        <v>47282.270000000004</v>
      </c>
      <c r="F9" s="3">
        <f t="shared" si="3"/>
        <v>330975.89</v>
      </c>
      <c r="G9" s="4">
        <f t="shared" si="4"/>
        <v>7943421.3600000003</v>
      </c>
      <c r="H9" s="5">
        <v>117990.00100040017</v>
      </c>
      <c r="I9" s="6">
        <v>22418.100190076031</v>
      </c>
      <c r="J9" s="6">
        <v>140408.10119047621</v>
      </c>
      <c r="K9" s="6">
        <v>982856.70833333349</v>
      </c>
      <c r="L9" s="7">
        <v>23588561</v>
      </c>
      <c r="M9" s="15">
        <f t="shared" si="1"/>
        <v>0</v>
      </c>
    </row>
    <row r="10" spans="1:13" ht="29" x14ac:dyDescent="0.35">
      <c r="A10" s="21">
        <v>2</v>
      </c>
      <c r="B10" s="22" t="s">
        <v>19</v>
      </c>
      <c r="C10" s="3">
        <v>1760000</v>
      </c>
      <c r="D10" s="3">
        <f t="shared" si="0"/>
        <v>334400</v>
      </c>
      <c r="E10" s="3">
        <f t="shared" si="2"/>
        <v>2094400</v>
      </c>
      <c r="F10" s="3">
        <f t="shared" si="3"/>
        <v>4188800</v>
      </c>
      <c r="G10" s="4">
        <f t="shared" si="4"/>
        <v>100531200</v>
      </c>
      <c r="H10" s="5">
        <v>1846150.5777310925</v>
      </c>
      <c r="I10" s="6">
        <v>350768.6097689076</v>
      </c>
      <c r="J10" s="6">
        <v>2196919.1875</v>
      </c>
      <c r="K10" s="6">
        <v>4393838.375</v>
      </c>
      <c r="L10" s="7">
        <v>105452121</v>
      </c>
      <c r="M10" s="15">
        <f>GESTEP(G10,L10)</f>
        <v>0</v>
      </c>
    </row>
    <row r="11" spans="1:13" x14ac:dyDescent="0.35">
      <c r="A11" s="21">
        <v>2</v>
      </c>
      <c r="B11" s="22" t="s">
        <v>20</v>
      </c>
      <c r="C11" s="3">
        <v>209600</v>
      </c>
      <c r="D11" s="3">
        <f t="shared" si="0"/>
        <v>39824</v>
      </c>
      <c r="E11" s="3">
        <f t="shared" si="2"/>
        <v>249424</v>
      </c>
      <c r="F11" s="3">
        <f t="shared" si="3"/>
        <v>498848</v>
      </c>
      <c r="G11" s="4">
        <f t="shared" si="4"/>
        <v>11972352</v>
      </c>
      <c r="H11" s="5">
        <v>320810.15406162466</v>
      </c>
      <c r="I11" s="6">
        <v>60953.929271708686</v>
      </c>
      <c r="J11" s="6">
        <v>381764.08333333337</v>
      </c>
      <c r="K11" s="6">
        <v>763528.16666666674</v>
      </c>
      <c r="L11" s="7">
        <v>18324676</v>
      </c>
      <c r="M11" s="15">
        <f t="shared" si="1"/>
        <v>0</v>
      </c>
    </row>
    <row r="12" spans="1:13" x14ac:dyDescent="0.35">
      <c r="A12" s="21">
        <v>120</v>
      </c>
      <c r="B12" s="22" t="s">
        <v>21</v>
      </c>
      <c r="C12" s="3">
        <v>9780</v>
      </c>
      <c r="D12" s="3">
        <f t="shared" si="0"/>
        <v>1858.2</v>
      </c>
      <c r="E12" s="3">
        <f>+C12+D12</f>
        <v>11638.2</v>
      </c>
      <c r="F12" s="3">
        <f t="shared" si="3"/>
        <v>1396584</v>
      </c>
      <c r="G12" s="4">
        <f t="shared" si="4"/>
        <v>33518016</v>
      </c>
      <c r="H12" s="5">
        <v>11300.426003734827</v>
      </c>
      <c r="I12" s="6">
        <v>2147.0809407096172</v>
      </c>
      <c r="J12" s="6">
        <v>13447.506944444443</v>
      </c>
      <c r="K12" s="6">
        <v>1613700.8333333333</v>
      </c>
      <c r="L12" s="7">
        <v>38728820</v>
      </c>
      <c r="M12" s="15">
        <f t="shared" si="1"/>
        <v>0</v>
      </c>
    </row>
    <row r="13" spans="1:13" ht="29.5" thickBot="1" x14ac:dyDescent="0.4">
      <c r="A13" s="23">
        <v>5</v>
      </c>
      <c r="B13" s="24" t="s">
        <v>22</v>
      </c>
      <c r="C13" s="8">
        <v>45600</v>
      </c>
      <c r="D13" s="3">
        <f t="shared" si="0"/>
        <v>8664</v>
      </c>
      <c r="E13" s="8">
        <f t="shared" si="2"/>
        <v>54264</v>
      </c>
      <c r="F13" s="8">
        <f t="shared" si="3"/>
        <v>271320</v>
      </c>
      <c r="G13" s="9">
        <f t="shared" si="4"/>
        <v>6511680</v>
      </c>
      <c r="H13" s="10">
        <v>46383.872549019608</v>
      </c>
      <c r="I13" s="11">
        <v>8812.9357843137259</v>
      </c>
      <c r="J13" s="11">
        <v>55196.808333333334</v>
      </c>
      <c r="K13" s="11">
        <v>275984.04166666669</v>
      </c>
      <c r="L13" s="12">
        <v>6623617</v>
      </c>
      <c r="M13" s="15">
        <f t="shared" si="1"/>
        <v>0</v>
      </c>
    </row>
    <row r="14" spans="1:13" ht="15" thickBot="1" x14ac:dyDescent="0.4">
      <c r="A14" s="27" t="s">
        <v>23</v>
      </c>
      <c r="B14" s="28"/>
      <c r="C14" s="28"/>
      <c r="D14" s="28"/>
      <c r="E14" s="28"/>
      <c r="F14" s="13">
        <f>SUM(F5:F13)</f>
        <v>16035516.824999999</v>
      </c>
      <c r="G14" s="14">
        <f>SUM(G5:G13)</f>
        <v>384852403.80000001</v>
      </c>
      <c r="H14" s="29" t="s">
        <v>24</v>
      </c>
      <c r="I14" s="30"/>
      <c r="J14" s="31"/>
      <c r="K14" s="19">
        <f t="shared" ref="K14:L14" si="5">SUM(K5:K13)</f>
        <v>16148277.791666666</v>
      </c>
      <c r="L14" s="20">
        <f t="shared" si="5"/>
        <v>387558667</v>
      </c>
    </row>
    <row r="16" spans="1:13" ht="207" customHeight="1" x14ac:dyDescent="0.35">
      <c r="A16" s="25" t="s">
        <v>25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</row>
  </sheetData>
  <sheetProtection algorithmName="SHA-512" hashValue="fSuatKIQwoGkvJZJDTajMtNY5Yjv/xsld5uQmgwq+eeD8YvSNqXihB7pjsdrFm9Ok10K7DrWGHmn7AcBi63/tQ==" saltValue="qoEqKHibNA7CxwSOPG6khw==" spinCount="100000" sheet="1" formatCells="0" formatColumns="0" formatRows="0" insertHyperlinks="0" sort="0"/>
  <mergeCells count="5">
    <mergeCell ref="A16:L16"/>
    <mergeCell ref="A14:E14"/>
    <mergeCell ref="H14:J14"/>
    <mergeCell ref="A3:L3"/>
    <mergeCell ref="A2:L2"/>
  </mergeCells>
  <pageMargins left="0.7" right="0.7" top="0.75" bottom="0.75" header="0.3" footer="0.3"/>
  <headerFooter>
    <oddHeader>&amp;C&amp;G</oddHeader>
  </headerFooter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8f6312-4488-4d03-96d5-ba9b0d8e0f1a">
      <Terms xmlns="http://schemas.microsoft.com/office/infopath/2007/PartnerControls"/>
    </lcf76f155ced4ddcb4097134ff3c332f>
    <TaxCatchAll xmlns="a9e63448-7d2b-4951-96a6-5d061fa8262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CBAEADF135C5498F42C4D0F6E69845" ma:contentTypeVersion="15" ma:contentTypeDescription="Crear nuevo documento." ma:contentTypeScope="" ma:versionID="53baf523d3553ae0618531a4304f9466">
  <xsd:schema xmlns:xsd="http://www.w3.org/2001/XMLSchema" xmlns:xs="http://www.w3.org/2001/XMLSchema" xmlns:p="http://schemas.microsoft.com/office/2006/metadata/properties" xmlns:ns2="898f6312-4488-4d03-96d5-ba9b0d8e0f1a" xmlns:ns3="a9e63448-7d2b-4951-96a6-5d061fa8262a" targetNamespace="http://schemas.microsoft.com/office/2006/metadata/properties" ma:root="true" ma:fieldsID="494af25c49899a6ac45e520d67e5f80b" ns2:_="" ns3:_="">
    <xsd:import namespace="898f6312-4488-4d03-96d5-ba9b0d8e0f1a"/>
    <xsd:import namespace="a9e63448-7d2b-4951-96a6-5d061fa826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8f6312-4488-4d03-96d5-ba9b0d8e0f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b5f3e044-6a70-480e-b12a-f197a43359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63448-7d2b-4951-96a6-5d061fa8262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76cd037-fdef-46e9-a80b-97cadfa249d4}" ma:internalName="TaxCatchAll" ma:showField="CatchAllData" ma:web="a9e63448-7d2b-4951-96a6-5d061fa826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C204E2-1E85-4E45-9162-5B9254EFD5B0}">
  <ds:schemaRefs>
    <ds:schemaRef ds:uri="http://schemas.microsoft.com/office/2006/metadata/properties"/>
    <ds:schemaRef ds:uri="http://schemas.microsoft.com/office/infopath/2007/PartnerControls"/>
    <ds:schemaRef ds:uri="898f6312-4488-4d03-96d5-ba9b0d8e0f1a"/>
    <ds:schemaRef ds:uri="a9e63448-7d2b-4951-96a6-5d061fa8262a"/>
  </ds:schemaRefs>
</ds:datastoreItem>
</file>

<file path=customXml/itemProps2.xml><?xml version="1.0" encoding="utf-8"?>
<ds:datastoreItem xmlns:ds="http://schemas.openxmlformats.org/officeDocument/2006/customXml" ds:itemID="{D1051974-43B9-40FA-87E2-D1AD55BEC2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8f6312-4488-4d03-96d5-ba9b0d8e0f1a"/>
    <ds:schemaRef ds:uri="a9e63448-7d2b-4951-96a6-5d061fa826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52ADDF-580C-45EB-BA10-633FA7C6CF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GRUPO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  Bedoya Osorno</dc:creator>
  <cp:keywords/>
  <dc:description/>
  <cp:lastModifiedBy>Carol  Bedoya Osorno</cp:lastModifiedBy>
  <cp:revision/>
  <dcterms:created xsi:type="dcterms:W3CDTF">2024-11-27T20:11:02Z</dcterms:created>
  <dcterms:modified xsi:type="dcterms:W3CDTF">2024-12-18T13:32:04Z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0x010100A9CBAEADF135C5498F42C4D0F6E69845</vt:lpwstr>
  </property>
  <property fmtid="{D5CDD505-2E9C-101B-9397-08002B2CF9AE}" pid="3" name="MSIP_Label_4493f2c4-e97f-4209-88bb-6f46d06fd052_Enabled">
    <vt:lpwstr>true</vt:lpwstr>
  </property>
  <property fmtid="{D5CDD505-2E9C-101B-9397-08002B2CF9AE}" pid="4" name="MSIP_Label_4493f2c4-e97f-4209-88bb-6f46d06fd052_SetDate">
    <vt:lpwstr>2024-12-12T21:09:58Z</vt:lpwstr>
  </property>
  <property fmtid="{D5CDD505-2E9C-101B-9397-08002B2CF9AE}" pid="5" name="MSIP_Label_4493f2c4-e97f-4209-88bb-6f46d06fd052_Method">
    <vt:lpwstr>Standard</vt:lpwstr>
  </property>
  <property fmtid="{D5CDD505-2E9C-101B-9397-08002B2CF9AE}" pid="6" name="MSIP_Label_4493f2c4-e97f-4209-88bb-6f46d06fd052_Name">
    <vt:lpwstr>Archivos de uso interno</vt:lpwstr>
  </property>
  <property fmtid="{D5CDD505-2E9C-101B-9397-08002B2CF9AE}" pid="7" name="MSIP_Label_4493f2c4-e97f-4209-88bb-6f46d06fd052_SiteId">
    <vt:lpwstr>8be91184-0e8b-4489-acc7-a668c429a967</vt:lpwstr>
  </property>
  <property fmtid="{D5CDD505-2E9C-101B-9397-08002B2CF9AE}" pid="8" name="MSIP_Label_4493f2c4-e97f-4209-88bb-6f46d06fd052_ActionId">
    <vt:lpwstr>9466d259-5d2b-4ab4-bde0-cfa8b1c2eece</vt:lpwstr>
  </property>
  <property fmtid="{D5CDD505-2E9C-101B-9397-08002B2CF9AE}" pid="9" name="MSIP_Label_4493f2c4-e97f-4209-88bb-6f46d06fd052_ContentBits">
    <vt:lpwstr>4</vt:lpwstr>
  </property>
  <property fmtid="{D5CDD505-2E9C-101B-9397-08002B2CF9AE}" pid="10" name="MediaServiceImageTags">
    <vt:lpwstr/>
  </property>
</Properties>
</file>